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CONTABLE\"/>
    </mc:Choice>
  </mc:AlternateContent>
  <bookViews>
    <workbookView xWindow="0" yWindow="0" windowWidth="20490" windowHeight="705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2" i="1"/>
  <c r="G31" i="1"/>
  <c r="H31" i="1" s="1"/>
  <c r="H30" i="1"/>
  <c r="G30" i="1"/>
  <c r="G29" i="1"/>
  <c r="H29" i="1" s="1"/>
  <c r="H28" i="1"/>
  <c r="G28" i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D14" i="1" s="1"/>
  <c r="H18" i="1"/>
  <c r="G18" i="1"/>
  <c r="K18" i="1" s="1"/>
  <c r="K17" i="1"/>
  <c r="G17" i="1"/>
  <c r="H17" i="1" s="1"/>
  <c r="K16" i="1"/>
  <c r="H16" i="1"/>
  <c r="G16" i="1"/>
  <c r="F14" i="1"/>
  <c r="F12" i="1" s="1"/>
  <c r="E14" i="1"/>
  <c r="E12" i="1"/>
  <c r="K22" i="1" l="1"/>
  <c r="H22" i="1"/>
  <c r="G14" i="1"/>
  <c r="H14" i="1" s="1"/>
  <c r="D12" i="1"/>
  <c r="G12" i="1" s="1"/>
  <c r="H12" i="1" s="1"/>
  <c r="K20" i="1"/>
  <c r="H20" i="1"/>
  <c r="K21" i="1"/>
  <c r="H21" i="1"/>
  <c r="K34" i="1"/>
  <c r="H34" i="1"/>
  <c r="G19" i="1"/>
  <c r="K19" i="1" l="1"/>
  <c r="H19" i="1"/>
</calcChain>
</file>

<file path=xl/sharedStrings.xml><?xml version="1.0" encoding="utf-8"?>
<sst xmlns="http://schemas.openxmlformats.org/spreadsheetml/2006/main" count="35" uniqueCount="34">
  <si>
    <t>ESTADO ANALÍTICO DEL ACTIVO</t>
  </si>
  <si>
    <t>Al 30 de Junio del 2017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</si>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</sst>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4" fontId="2" fillId="0" borderId="0" xfId="0" applyNumberFormat="1" applyFont="1" applyAlignment="1">
      <alignment horizontal="center" vertical="center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2</xdr:col>
      <xdr:colOff>1828800</xdr:colOff>
      <xdr:row>41</xdr:row>
      <xdr:rowOff>9524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5725" y="69723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847720</xdr:colOff>
      <xdr:row>39</xdr:row>
      <xdr:rowOff>73812</xdr:rowOff>
    </xdr:from>
    <xdr:to>
      <xdr:col>7</xdr:col>
      <xdr:colOff>1164419</xdr:colOff>
      <xdr:row>41</xdr:row>
      <xdr:rowOff>83336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420095" y="7046112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2do.TRIM17/Estados%20Fros%20y%20Pptales%202017.junio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."/>
      <sheetName val="CProg"/>
      <sheetName val="PyPI"/>
      <sheetName val="Rel Cta Banc"/>
      <sheetName val="Esq Bur"/>
      <sheetName val="Hoja1"/>
    </sheetNames>
    <sheetDataSet>
      <sheetData sheetId="0"/>
      <sheetData sheetId="1">
        <row r="16">
          <cell r="D16">
            <v>27091487.289999999</v>
          </cell>
        </row>
        <row r="17">
          <cell r="D17">
            <v>23874.080000000002</v>
          </cell>
        </row>
        <row r="18">
          <cell r="D18">
            <v>15294047.800000001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topLeftCell="E1" zoomScaleNormal="85" workbookViewId="0">
      <selection activeCell="H4" sqref="H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9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65124456.200000003</v>
      </c>
      <c r="E12" s="31">
        <f>+E14+E24</f>
        <v>95068829.150000006</v>
      </c>
      <c r="F12" s="31">
        <f>+F14+F24</f>
        <v>94133154.839999989</v>
      </c>
      <c r="G12" s="32">
        <f>D12+E12-F12</f>
        <v>66060130.510000035</v>
      </c>
      <c r="H12" s="32">
        <f>(G12-D12)</f>
        <v>935674.31000003219</v>
      </c>
      <c r="I12" s="33"/>
      <c r="J12" s="5"/>
      <c r="K12" s="5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/>
      <c r="H13" s="31"/>
      <c r="I13" s="33"/>
      <c r="J13" s="5"/>
      <c r="K13" s="5"/>
    </row>
    <row r="14" spans="1:11" s="6" customFormat="1" x14ac:dyDescent="0.2">
      <c r="A14" s="35"/>
      <c r="B14" s="36" t="s">
        <v>14</v>
      </c>
      <c r="C14" s="36"/>
      <c r="D14" s="37">
        <f>SUM(D16:D22)</f>
        <v>52562682.200000003</v>
      </c>
      <c r="E14" s="37">
        <f>SUM(E16:E22)</f>
        <v>83627278.430000007</v>
      </c>
      <c r="F14" s="37">
        <f>SUM(F16:F22)</f>
        <v>93780551.459999993</v>
      </c>
      <c r="G14" s="32">
        <f>D14+E14-F14</f>
        <v>42409409.170000002</v>
      </c>
      <c r="H14" s="32">
        <f>-(G14-D14)</f>
        <v>10153273.030000001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15</v>
      </c>
      <c r="C16" s="44"/>
      <c r="D16" s="45">
        <v>40814985.310000002</v>
      </c>
      <c r="E16" s="45">
        <v>56324559.859999999</v>
      </c>
      <c r="F16" s="45">
        <v>70048057.879999995</v>
      </c>
      <c r="G16" s="45">
        <f>D16+E16-F16</f>
        <v>27091487.290000007</v>
      </c>
      <c r="H16" s="45">
        <f>-(G16-D16)</f>
        <v>13723498.019999996</v>
      </c>
      <c r="I16" s="43"/>
      <c r="J16" s="5"/>
      <c r="K16" s="39" t="str">
        <f>IF(G16=[1]ESF!D16," ","Error")</f>
        <v xml:space="preserve"> </v>
      </c>
    </row>
    <row r="17" spans="1:14" s="6" customFormat="1" ht="19.5" customHeight="1" x14ac:dyDescent="0.2">
      <c r="A17" s="40"/>
      <c r="B17" s="44" t="s">
        <v>16</v>
      </c>
      <c r="C17" s="44"/>
      <c r="D17" s="45">
        <v>9466.69</v>
      </c>
      <c r="E17" s="45">
        <v>20040705.510000002</v>
      </c>
      <c r="F17" s="45">
        <v>20026298.120000001</v>
      </c>
      <c r="G17" s="45">
        <f>D17+E17-F17</f>
        <v>23874.080000001937</v>
      </c>
      <c r="H17" s="45">
        <f>G17-D17</f>
        <v>14407.390000001937</v>
      </c>
      <c r="I17" s="43"/>
      <c r="J17" s="5"/>
      <c r="K17" s="39" t="str">
        <f>IF(G17=[1]ESF!D17," ","Error")</f>
        <v>Error</v>
      </c>
    </row>
    <row r="18" spans="1:14" s="6" customFormat="1" ht="19.5" customHeight="1" x14ac:dyDescent="0.2">
      <c r="A18" s="40"/>
      <c r="B18" s="44" t="s">
        <v>17</v>
      </c>
      <c r="C18" s="44"/>
      <c r="D18" s="45">
        <v>11738230.199999999</v>
      </c>
      <c r="E18" s="45">
        <v>7262013.0599999996</v>
      </c>
      <c r="F18" s="45">
        <v>3706195.46</v>
      </c>
      <c r="G18" s="45">
        <f>D18+E18-F18</f>
        <v>15294047.799999997</v>
      </c>
      <c r="H18" s="45">
        <f>G18-D18</f>
        <v>3555817.5999999978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">
      <c r="A19" s="40"/>
      <c r="B19" s="44" t="s">
        <v>18</v>
      </c>
      <c r="C19" s="44"/>
      <c r="D19" s="46">
        <f>+[1]ESF!E19</f>
        <v>0</v>
      </c>
      <c r="E19" s="46">
        <v>0</v>
      </c>
      <c r="F19" s="46">
        <v>0</v>
      </c>
      <c r="G19" s="47">
        <f>+D19+E19-F19</f>
        <v>0</v>
      </c>
      <c r="H19" s="47">
        <f>+G19-D19</f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40"/>
      <c r="B20" s="44" t="s">
        <v>20</v>
      </c>
      <c r="C20" s="44"/>
      <c r="D20" s="46">
        <f>+[1]ESF!E20</f>
        <v>0</v>
      </c>
      <c r="E20" s="46">
        <v>0</v>
      </c>
      <c r="F20" s="46">
        <v>0</v>
      </c>
      <c r="G20" s="47">
        <f>+D20+E20-F20</f>
        <v>0</v>
      </c>
      <c r="H20" s="47">
        <f>+G20-D20</f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">
      <c r="A21" s="40"/>
      <c r="B21" s="44" t="s">
        <v>21</v>
      </c>
      <c r="C21" s="44"/>
      <c r="D21" s="46">
        <f>+[1]ESF!E21</f>
        <v>0</v>
      </c>
      <c r="E21" s="46">
        <v>0</v>
      </c>
      <c r="F21" s="46">
        <v>0</v>
      </c>
      <c r="G21" s="47">
        <f>+D21+E21-F21</f>
        <v>0</v>
      </c>
      <c r="H21" s="47">
        <f>+G21-D21</f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">
      <c r="A22" s="40"/>
      <c r="B22" s="44" t="s">
        <v>22</v>
      </c>
      <c r="C22" s="44"/>
      <c r="D22" s="46">
        <f>+[1]ESF!E22</f>
        <v>0</v>
      </c>
      <c r="E22" s="46">
        <v>0</v>
      </c>
      <c r="F22" s="46">
        <v>0</v>
      </c>
      <c r="G22" s="47">
        <f>+D22+E22-F22</f>
        <v>0</v>
      </c>
      <c r="H22" s="47">
        <f>+G22-D22</f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8"/>
      <c r="C23" s="48"/>
      <c r="D23" s="49"/>
      <c r="E23" s="49"/>
      <c r="F23" s="49"/>
      <c r="G23" s="49"/>
      <c r="H23" s="49"/>
      <c r="I23" s="43"/>
      <c r="K23" s="39"/>
    </row>
    <row r="24" spans="1:14" x14ac:dyDescent="0.2">
      <c r="A24" s="35"/>
      <c r="B24" s="36" t="s">
        <v>23</v>
      </c>
      <c r="C24" s="36"/>
      <c r="D24" s="37">
        <f>SUM(D26:D34)</f>
        <v>12561774.000000002</v>
      </c>
      <c r="E24" s="37">
        <f>SUM(E26:E34)</f>
        <v>11441550.720000001</v>
      </c>
      <c r="F24" s="37">
        <f>SUM(F26:F34)</f>
        <v>352603.38</v>
      </c>
      <c r="G24" s="32">
        <f>D24+E24-F24</f>
        <v>23650721.340000004</v>
      </c>
      <c r="H24" s="32">
        <f>-(-G24+D24)</f>
        <v>11088947.340000002</v>
      </c>
      <c r="I24" s="38"/>
      <c r="K24" s="39"/>
    </row>
    <row r="25" spans="1:14" ht="5.0999999999999996" customHeight="1" x14ac:dyDescent="0.2">
      <c r="A25" s="40"/>
      <c r="B25" s="41"/>
      <c r="C25" s="48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24</v>
      </c>
      <c r="C26" s="44"/>
      <c r="D26" s="46">
        <f>+[1]ESF!E29</f>
        <v>0</v>
      </c>
      <c r="E26" s="46">
        <v>0</v>
      </c>
      <c r="F26" s="46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ht="19.5" customHeight="1" x14ac:dyDescent="0.2">
      <c r="A27" s="40"/>
      <c r="B27" s="44" t="s">
        <v>25</v>
      </c>
      <c r="C27" s="44"/>
      <c r="D27" s="46">
        <f>+[1]ESF!E30</f>
        <v>0</v>
      </c>
      <c r="E27" s="46">
        <v>0</v>
      </c>
      <c r="F27" s="46">
        <v>0</v>
      </c>
      <c r="G27" s="47">
        <f t="shared" ref="G27:G34" si="0">+D27+E27-F27</f>
        <v>0</v>
      </c>
      <c r="H27" s="47">
        <f t="shared" ref="H27:H34" si="1">+G27-D27</f>
        <v>0</v>
      </c>
      <c r="I27" s="43"/>
      <c r="K27" s="39"/>
    </row>
    <row r="28" spans="1:14" ht="19.5" customHeight="1" x14ac:dyDescent="0.2">
      <c r="A28" s="40"/>
      <c r="B28" s="44" t="s">
        <v>26</v>
      </c>
      <c r="C28" s="44"/>
      <c r="D28" s="45">
        <v>8490609.7100000009</v>
      </c>
      <c r="E28" s="45">
        <v>9242056.0500000007</v>
      </c>
      <c r="F28" s="45">
        <v>352603.38</v>
      </c>
      <c r="G28" s="45">
        <f>D28+E28-F28</f>
        <v>17380062.380000003</v>
      </c>
      <c r="H28" s="47">
        <f t="shared" si="1"/>
        <v>8889452.6700000018</v>
      </c>
      <c r="I28" s="43"/>
      <c r="K28" s="39"/>
    </row>
    <row r="29" spans="1:14" ht="19.5" customHeight="1" x14ac:dyDescent="0.2">
      <c r="A29" s="40"/>
      <c r="B29" s="44" t="s">
        <v>27</v>
      </c>
      <c r="C29" s="44"/>
      <c r="D29" s="45">
        <v>4507422.12</v>
      </c>
      <c r="E29" s="45">
        <v>2199494.67</v>
      </c>
      <c r="F29" s="50">
        <v>0</v>
      </c>
      <c r="G29" s="45">
        <f>D29+E29-F29</f>
        <v>6706916.79</v>
      </c>
      <c r="H29" s="47">
        <f t="shared" si="1"/>
        <v>2199494.67</v>
      </c>
      <c r="I29" s="43"/>
      <c r="K29" s="39"/>
    </row>
    <row r="30" spans="1:14" ht="19.5" customHeight="1" x14ac:dyDescent="0.2">
      <c r="A30" s="40"/>
      <c r="B30" s="44" t="s">
        <v>28</v>
      </c>
      <c r="C30" s="44"/>
      <c r="D30" s="45">
        <v>0</v>
      </c>
      <c r="E30" s="46">
        <v>0</v>
      </c>
      <c r="F30" s="46">
        <v>0</v>
      </c>
      <c r="G30" s="47">
        <f t="shared" si="0"/>
        <v>0</v>
      </c>
      <c r="H30" s="47">
        <f t="shared" si="1"/>
        <v>0</v>
      </c>
      <c r="I30" s="43"/>
      <c r="K30" s="39"/>
    </row>
    <row r="31" spans="1:14" ht="19.5" customHeight="1" x14ac:dyDescent="0.2">
      <c r="A31" s="40"/>
      <c r="B31" s="44" t="s">
        <v>29</v>
      </c>
      <c r="C31" s="44"/>
      <c r="D31" s="45">
        <v>-436257.87</v>
      </c>
      <c r="E31" s="46">
        <v>0</v>
      </c>
      <c r="F31" s="46">
        <v>0</v>
      </c>
      <c r="G31" s="47">
        <f t="shared" si="0"/>
        <v>-436257.87</v>
      </c>
      <c r="H31" s="47">
        <f t="shared" si="1"/>
        <v>0</v>
      </c>
      <c r="I31" s="43"/>
      <c r="K31" s="39"/>
    </row>
    <row r="32" spans="1:14" ht="19.5" customHeight="1" x14ac:dyDescent="0.2">
      <c r="A32" s="40"/>
      <c r="B32" s="44" t="s">
        <v>30</v>
      </c>
      <c r="C32" s="44"/>
      <c r="D32" s="45">
        <v>0.04</v>
      </c>
      <c r="E32" s="46">
        <v>0</v>
      </c>
      <c r="F32" s="50">
        <v>0</v>
      </c>
      <c r="G32" s="45">
        <f>D32+E32-F32</f>
        <v>0.04</v>
      </c>
      <c r="H32" s="45">
        <f>-(G32-D32)</f>
        <v>0</v>
      </c>
      <c r="I32" s="43"/>
      <c r="K32" s="39"/>
    </row>
    <row r="33" spans="1:17" ht="19.5" customHeight="1" x14ac:dyDescent="0.2">
      <c r="A33" s="40"/>
      <c r="B33" s="44" t="s">
        <v>31</v>
      </c>
      <c r="C33" s="44"/>
      <c r="D33" s="46">
        <f>+[1]ESF!E36</f>
        <v>0</v>
      </c>
      <c r="E33" s="46">
        <v>0</v>
      </c>
      <c r="F33" s="46">
        <v>0</v>
      </c>
      <c r="G33" s="47">
        <f t="shared" si="0"/>
        <v>0</v>
      </c>
      <c r="H33" s="47">
        <f t="shared" si="1"/>
        <v>0</v>
      </c>
      <c r="I33" s="43"/>
      <c r="K33" s="39"/>
    </row>
    <row r="34" spans="1:17" ht="19.5" customHeight="1" x14ac:dyDescent="0.2">
      <c r="A34" s="40"/>
      <c r="B34" s="44" t="s">
        <v>32</v>
      </c>
      <c r="C34" s="44"/>
      <c r="D34" s="46">
        <f>+[1]ESF!E37</f>
        <v>0</v>
      </c>
      <c r="E34" s="46">
        <v>0</v>
      </c>
      <c r="F34" s="46">
        <v>0</v>
      </c>
      <c r="G34" s="47">
        <f t="shared" si="0"/>
        <v>0</v>
      </c>
      <c r="H34" s="47">
        <f t="shared" si="1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8"/>
      <c r="C35" s="48"/>
      <c r="D35" s="51"/>
      <c r="E35" s="52"/>
      <c r="F35" s="52"/>
      <c r="G35" s="52"/>
      <c r="H35" s="52"/>
      <c r="I35" s="43"/>
      <c r="K35" s="39"/>
    </row>
    <row r="36" spans="1:17" ht="6" customHeight="1" x14ac:dyDescent="0.2">
      <c r="A36" s="53"/>
      <c r="B36" s="54"/>
      <c r="C36" s="54"/>
      <c r="D36" s="54"/>
      <c r="E36" s="54"/>
      <c r="F36" s="54"/>
      <c r="G36" s="54"/>
      <c r="H36" s="54"/>
      <c r="I36" s="55"/>
    </row>
    <row r="37" spans="1:17" ht="6" customHeight="1" x14ac:dyDescent="0.2">
      <c r="A37" s="56"/>
      <c r="B37" s="57"/>
      <c r="C37" s="58"/>
      <c r="E37" s="56"/>
      <c r="F37" s="56"/>
      <c r="G37" s="56"/>
      <c r="H37" s="56"/>
      <c r="I37" s="56"/>
    </row>
    <row r="38" spans="1:17" ht="15" customHeight="1" x14ac:dyDescent="0.2">
      <c r="A38" s="6"/>
      <c r="B38" s="60" t="s">
        <v>33</v>
      </c>
      <c r="C38" s="60"/>
      <c r="D38" s="60"/>
      <c r="E38" s="60"/>
      <c r="F38" s="60"/>
      <c r="G38" s="60"/>
      <c r="H38" s="60"/>
      <c r="I38" s="61"/>
      <c r="J38" s="61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1"/>
      <c r="C39" s="62"/>
      <c r="D39" s="63"/>
      <c r="E39" s="63"/>
      <c r="F39" s="6"/>
      <c r="G39" s="64"/>
      <c r="H39" s="62"/>
      <c r="I39" s="63"/>
      <c r="J39" s="63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5"/>
      <c r="C40" s="65"/>
      <c r="D40" s="63"/>
      <c r="E40" s="66"/>
      <c r="F40" s="66"/>
      <c r="G40" s="66"/>
      <c r="H40" s="66"/>
      <c r="I40" s="63"/>
      <c r="J40" s="63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7"/>
      <c r="C41" s="67"/>
      <c r="D41" s="68"/>
      <c r="E41" s="67"/>
      <c r="F41" s="67"/>
      <c r="G41" s="69"/>
      <c r="H41" s="69"/>
      <c r="I41" s="70"/>
      <c r="J41" s="6"/>
      <c r="P41" s="6"/>
      <c r="Q41" s="6"/>
    </row>
    <row r="42" spans="1:17" ht="14.1" customHeight="1" x14ac:dyDescent="0.2">
      <c r="A42" s="6"/>
      <c r="B42" s="71"/>
      <c r="C42" s="71"/>
      <c r="D42" s="72"/>
      <c r="E42" s="71"/>
      <c r="F42" s="71"/>
      <c r="G42" s="69"/>
      <c r="H42" s="69"/>
      <c r="I42" s="70"/>
      <c r="J42" s="6"/>
      <c r="P42" s="6"/>
      <c r="Q42" s="6"/>
    </row>
    <row r="43" spans="1:17" x14ac:dyDescent="0.2">
      <c r="B43" s="6"/>
      <c r="C43" s="6"/>
      <c r="D43" s="73"/>
      <c r="E43" s="6"/>
      <c r="F43" s="6"/>
      <c r="G43" s="6"/>
      <c r="H43" s="6"/>
    </row>
    <row r="44" spans="1:17" x14ac:dyDescent="0.2">
      <c r="B44" s="6"/>
      <c r="C44" s="6"/>
      <c r="D44" s="73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2018-04-20T15:35:51Z</dcterms:created>
  <dcterms:modified xsi:type="dcterms:W3CDTF">2018-04-20T15:35:59Z</dcterms:modified>
</cp:coreProperties>
</file>